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vereux-my.sharepoint.com/personal/jhalfert_ad_devereux_org/Documents/21 Projections/"/>
    </mc:Choice>
  </mc:AlternateContent>
  <bookViews>
    <workbookView xWindow="360" yWindow="180" windowWidth="20940" windowHeight="10305"/>
  </bookViews>
  <sheets>
    <sheet name="Financial Statement" sheetId="2" r:id="rId1"/>
  </sheets>
  <externalReferences>
    <externalReference r:id="rId2"/>
  </externalReferences>
  <definedNames>
    <definedName name="_xlnm.Print_Area" localSheetId="0">'Financial Statement'!$A$1:$L$75</definedName>
    <definedName name="_xlnm.Print_Titles" localSheetId="0">'Financial Statement'!$3:$9</definedName>
  </definedNames>
  <calcPr calcId="162913"/>
</workbook>
</file>

<file path=xl/calcChain.xml><?xml version="1.0" encoding="utf-8"?>
<calcChain xmlns="http://schemas.openxmlformats.org/spreadsheetml/2006/main">
  <c r="D38" i="2" l="1"/>
  <c r="D28" i="2"/>
  <c r="D26" i="2"/>
  <c r="D36" i="2"/>
  <c r="D32" i="2"/>
  <c r="D30" i="2"/>
  <c r="D22" i="2"/>
  <c r="D24" i="2"/>
  <c r="D14" i="2"/>
  <c r="D16" i="2"/>
  <c r="D12" i="2"/>
  <c r="D18" i="2" l="1"/>
  <c r="D40" i="2"/>
  <c r="D42" i="2" s="1"/>
  <c r="D47" i="2" l="1"/>
</calcChain>
</file>

<file path=xl/sharedStrings.xml><?xml version="1.0" encoding="utf-8"?>
<sst xmlns="http://schemas.openxmlformats.org/spreadsheetml/2006/main" count="32" uniqueCount="27">
  <si>
    <t>HEARTLAND FOR CHILDREN</t>
  </si>
  <si>
    <t>PROFIT AND LOSS STATEMENT</t>
  </si>
  <si>
    <t>Budget</t>
  </si>
  <si>
    <t>--------</t>
  </si>
  <si>
    <t>REVENUE</t>
  </si>
  <si>
    <t>MANAGEMENT OF CARE</t>
  </si>
  <si>
    <t>CONTRIBUTIONS</t>
  </si>
  <si>
    <t>OTHER OPERATING REVENUE</t>
  </si>
  <si>
    <t>==========</t>
  </si>
  <si>
    <t xml:space="preserve">TOTAL REVENUE </t>
  </si>
  <si>
    <t>EXPENSES</t>
  </si>
  <si>
    <t>SALARIES AND WAGES</t>
  </si>
  <si>
    <t>EMPLOYEE BENEFITS</t>
  </si>
  <si>
    <t>PURCHASED SERVICES</t>
  </si>
  <si>
    <t>SUPPLIES</t>
  </si>
  <si>
    <t>OCCUPANCY</t>
  </si>
  <si>
    <t>DEPRECIATION &amp; AMORTIZATION</t>
  </si>
  <si>
    <t>INTEREST</t>
  </si>
  <si>
    <t>INSURANCE</t>
  </si>
  <si>
    <t>MISCELLANEOUS                     **</t>
  </si>
  <si>
    <t>SUBTOTAL EXPENSES</t>
  </si>
  <si>
    <t>TOTAL NON-OPERATING GAINS/(LOSSES)</t>
  </si>
  <si>
    <t>NET SURPLUS (DEFICIT) / CONTINGENCY</t>
  </si>
  <si>
    <t>SURPLUS / (DEFICIT)</t>
  </si>
  <si>
    <t>Current</t>
  </si>
  <si>
    <t>2020/2021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</si>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</sst>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164" fontId="1" fillId="0" borderId="0" xfId="2" applyNumberFormat="1" applyFont="1"/>
    <xf numFmtId="17" fontId="1" fillId="0" borderId="0" xfId="0" applyNumberFormat="1" applyFont="1" applyAlignment="1">
      <alignment horizontal="left"/>
    </xf>
    <xf numFmtId="164" fontId="0" fillId="0" borderId="0" xfId="0" applyNumberFormat="1"/>
    <xf numFmtId="164" fontId="1" fillId="0" borderId="0" xfId="2" quotePrefix="1" applyNumberFormat="1" applyFont="1"/>
    <xf numFmtId="41" fontId="1" fillId="0" borderId="0" xfId="2" applyNumberFormat="1"/>
    <xf numFmtId="164" fontId="1" fillId="0" borderId="0" xfId="2" applyNumberFormat="1"/>
    <xf numFmtId="0" fontId="3" fillId="0" borderId="0" xfId="0" applyFont="1" applyFill="1"/>
    <xf numFmtId="164" fontId="4" fillId="0" borderId="0" xfId="0" applyNumberFormat="1" applyFont="1"/>
    <xf numFmtId="0" fontId="0" fillId="0" borderId="0" xfId="0" quotePrefix="1"/>
    <xf numFmtId="164" fontId="5" fillId="0" borderId="0" xfId="0" applyNumberFormat="1" applyFont="1"/>
    <xf numFmtId="0" fontId="6" fillId="0" borderId="0" xfId="0" applyFont="1"/>
    <xf numFmtId="0" fontId="0" fillId="0" borderId="0" xfId="0" applyNumberFormat="1"/>
    <xf numFmtId="0" fontId="0" fillId="0" borderId="1" xfId="0" applyBorder="1" applyAlignment="1"/>
    <xf numFmtId="164" fontId="0" fillId="0" borderId="0" xfId="2" applyNumberFormat="1" applyFont="1"/>
    <xf numFmtId="0" fontId="0" fillId="0" borderId="0" xfId="0" applyFill="1"/>
    <xf numFmtId="165" fontId="5" fillId="0" borderId="0" xfId="2" applyNumberFormat="1" applyFont="1" applyFill="1"/>
    <xf numFmtId="164" fontId="7" fillId="0" borderId="0" xfId="2" applyNumberFormat="1" applyFont="1"/>
    <xf numFmtId="0" fontId="6" fillId="0" borderId="0" xfId="0" applyNumberFormat="1" applyFont="1"/>
    <xf numFmtId="164" fontId="8" fillId="0" borderId="0" xfId="2" applyNumberFormat="1" applyFont="1"/>
    <xf numFmtId="164" fontId="8" fillId="0" borderId="0" xfId="2" quotePrefix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2" applyNumberFormat="1" applyFont="1" applyAlignment="1">
      <alignment horizontal="center"/>
    </xf>
    <xf numFmtId="37" fontId="8" fillId="0" borderId="0" xfId="1" applyNumberFormat="1" applyFont="1" applyAlignment="1">
      <alignment horizontal="left"/>
    </xf>
    <xf numFmtId="164" fontId="6" fillId="0" borderId="0" xfId="2" quotePrefix="1" applyNumberFormat="1" applyFont="1"/>
    <xf numFmtId="164" fontId="6" fillId="0" borderId="0" xfId="2" applyNumberFormat="1" applyFont="1"/>
    <xf numFmtId="0" fontId="6" fillId="0" borderId="0" xfId="0" quotePrefix="1" applyFont="1" applyFill="1"/>
    <xf numFmtId="164" fontId="9" fillId="0" borderId="0" xfId="2" applyNumberFormat="1" applyFont="1"/>
    <xf numFmtId="164" fontId="9" fillId="0" borderId="0" xfId="2" quotePrefix="1" applyNumberFormat="1" applyFont="1"/>
    <xf numFmtId="17" fontId="0" fillId="0" borderId="0" xfId="0" applyNumberFormat="1" applyFont="1" applyAlignment="1">
      <alignment horizontal="left"/>
    </xf>
    <xf numFmtId="0" fontId="9" fillId="0" borderId="0" xfId="0" applyFont="1"/>
    <xf numFmtId="41" fontId="6" fillId="0" borderId="0" xfId="2" applyNumberFormat="1" applyFont="1" applyAlignment="1">
      <alignment horizontal="left"/>
    </xf>
    <xf numFmtId="164" fontId="6" fillId="0" borderId="0" xfId="2" quotePrefix="1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5" fillId="0" borderId="0" xfId="1" applyNumberFormat="1" applyFont="1" applyFill="1" applyBorder="1" applyAlignment="1">
      <alignment horizontal="right"/>
    </xf>
    <xf numFmtId="164" fontId="10" fillId="0" borderId="0" xfId="2" applyNumberFormat="1" applyFont="1"/>
    <xf numFmtId="165" fontId="10" fillId="0" borderId="0" xfId="1" applyNumberFormat="1" applyFont="1"/>
    <xf numFmtId="0" fontId="10" fillId="0" borderId="0" xfId="0" applyFont="1"/>
    <xf numFmtId="164" fontId="10" fillId="0" borderId="0" xfId="2" quotePrefix="1" applyNumberFormat="1" applyFont="1"/>
    <xf numFmtId="0" fontId="10" fillId="0" borderId="0" xfId="2" applyNumberFormat="1" applyFont="1"/>
    <xf numFmtId="0" fontId="1" fillId="0" borderId="2" xfId="0" applyFont="1" applyBorder="1" applyAlignment="1"/>
    <xf numFmtId="17" fontId="0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alfert\OneDrive%20-%20Devereux\21%20Projections\HFC%20Service%20Budget%202021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ervices"/>
      <sheetName val="Budget by Service Category"/>
      <sheetName val="Admin"/>
      <sheetName val="OHC"/>
      <sheetName val="Dept Budgets"/>
      <sheetName val="Services"/>
      <sheetName val="Admin Personnel"/>
      <sheetName val="Services FY05"/>
      <sheetName val="OHC fy05"/>
      <sheetName val="Discussion Points"/>
      <sheetName val="OHC FY04 vs FY05"/>
      <sheetName val="Add'l Funding Calc"/>
      <sheetName val="Transition"/>
      <sheetName val="Cash Flow"/>
      <sheetName val="UM Targets"/>
      <sheetName val="Baseline"/>
      <sheetName val="5% increase OHC"/>
      <sheetName val="10% increase OHC"/>
      <sheetName val="Summary"/>
      <sheetName val="Data UM"/>
      <sheetName val="Sheet1"/>
      <sheetName val="overhead margin"/>
    </sheetNames>
    <sheetDataSet>
      <sheetData sheetId="0">
        <row r="9">
          <cell r="D9">
            <v>45998345</v>
          </cell>
        </row>
        <row r="11">
          <cell r="D11">
            <v>439507</v>
          </cell>
        </row>
        <row r="12">
          <cell r="D12">
            <v>26000</v>
          </cell>
        </row>
        <row r="26">
          <cell r="D26">
            <v>240000</v>
          </cell>
        </row>
        <row r="27">
          <cell r="D27">
            <v>36464</v>
          </cell>
        </row>
        <row r="28">
          <cell r="D28">
            <v>230000</v>
          </cell>
        </row>
        <row r="29">
          <cell r="D29">
            <v>36000</v>
          </cell>
        </row>
        <row r="31">
          <cell r="D31">
            <v>436250</v>
          </cell>
        </row>
        <row r="38">
          <cell r="D38">
            <v>4751308</v>
          </cell>
        </row>
        <row r="39">
          <cell r="D39">
            <v>13502815.32</v>
          </cell>
        </row>
        <row r="40">
          <cell r="D40">
            <v>9917258.0460000001</v>
          </cell>
        </row>
        <row r="41">
          <cell r="D41">
            <v>1018187</v>
          </cell>
        </row>
        <row r="42">
          <cell r="D42">
            <v>8860853</v>
          </cell>
        </row>
        <row r="43">
          <cell r="D43">
            <v>230000</v>
          </cell>
        </row>
      </sheetData>
      <sheetData sheetId="1"/>
      <sheetData sheetId="2">
        <row r="20">
          <cell r="C20">
            <v>115484</v>
          </cell>
        </row>
        <row r="22">
          <cell r="C22">
            <v>598930.28</v>
          </cell>
        </row>
        <row r="24">
          <cell r="C24">
            <v>21464</v>
          </cell>
        </row>
        <row r="27">
          <cell r="C27">
            <v>5000</v>
          </cell>
        </row>
        <row r="29">
          <cell r="C29">
            <v>45000</v>
          </cell>
        </row>
        <row r="30">
          <cell r="C30">
            <v>122800</v>
          </cell>
        </row>
        <row r="31">
          <cell r="C31">
            <v>185000</v>
          </cell>
        </row>
        <row r="32">
          <cell r="K32">
            <v>100000</v>
          </cell>
        </row>
        <row r="33">
          <cell r="C33">
            <v>210000</v>
          </cell>
        </row>
        <row r="38">
          <cell r="K38">
            <v>50000</v>
          </cell>
        </row>
        <row r="42">
          <cell r="K42">
            <v>74500</v>
          </cell>
        </row>
        <row r="44">
          <cell r="K44">
            <v>233000</v>
          </cell>
        </row>
        <row r="46">
          <cell r="K46">
            <v>43800</v>
          </cell>
        </row>
        <row r="47">
          <cell r="K47">
            <v>46000</v>
          </cell>
        </row>
        <row r="48">
          <cell r="K48">
            <v>20000</v>
          </cell>
        </row>
        <row r="51">
          <cell r="K51">
            <v>500000</v>
          </cell>
        </row>
      </sheetData>
      <sheetData sheetId="3"/>
      <sheetData sheetId="4"/>
      <sheetData sheetId="5"/>
      <sheetData sheetId="6">
        <row r="176">
          <cell r="F176">
            <v>5044578.0600000005</v>
          </cell>
        </row>
        <row r="178">
          <cell r="R178">
            <v>1558685.9672747999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7"/>
  <sheetViews>
    <sheetView tabSelected="1" zoomScaleNormal="100" zoomScaleSheetLayoutView="100" workbookViewId="0">
      <selection activeCell="F42" sqref="F42"/>
    </sheetView>
  </sheetViews>
  <sheetFormatPr defaultRowHeight="12.75" x14ac:dyDescent="0.2"/>
  <cols>
    <col min="1" max="1" width="1.28515625" customWidth="1"/>
    <col min="2" max="2" width="51.7109375" customWidth="1"/>
    <col min="3" max="3" width="1.42578125" customWidth="1"/>
    <col min="4" max="4" width="13.140625" customWidth="1"/>
    <col min="5" max="5" width="2.85546875" customWidth="1"/>
    <col min="6" max="8" width="12.7109375" style="7" customWidth="1"/>
    <col min="9" max="9" width="4.28515625" style="7" customWidth="1"/>
    <col min="10" max="10" width="13.28515625" style="7" customWidth="1"/>
    <col min="11" max="11" width="12.7109375" style="7" customWidth="1"/>
    <col min="12" max="12" width="12.85546875" style="7" customWidth="1"/>
    <col min="14" max="14" width="11" customWidth="1"/>
  </cols>
  <sheetData>
    <row r="1" spans="1:14" x14ac:dyDescent="0.2">
      <c r="A1" s="12"/>
      <c r="F1"/>
      <c r="G1"/>
      <c r="H1"/>
      <c r="I1"/>
      <c r="J1"/>
      <c r="K1"/>
      <c r="L1"/>
    </row>
    <row r="3" spans="1:14" x14ac:dyDescent="0.2">
      <c r="B3" s="1" t="s">
        <v>0</v>
      </c>
      <c r="C3" s="1"/>
      <c r="D3" s="1"/>
      <c r="E3" s="1"/>
      <c r="F3" s="2"/>
      <c r="G3" s="2"/>
      <c r="H3" s="2"/>
      <c r="I3" s="2"/>
      <c r="J3" s="2"/>
      <c r="K3" s="2"/>
      <c r="L3" s="2"/>
    </row>
    <row r="4" spans="1:14" x14ac:dyDescent="0.2">
      <c r="B4" s="1" t="s">
        <v>1</v>
      </c>
      <c r="C4" s="1"/>
      <c r="D4" s="1"/>
      <c r="E4" s="1"/>
      <c r="F4" s="2"/>
      <c r="G4" s="2"/>
      <c r="H4" s="2"/>
      <c r="I4" s="2"/>
      <c r="J4" s="2"/>
      <c r="K4" s="2"/>
      <c r="L4" s="2"/>
    </row>
    <row r="5" spans="1:14" x14ac:dyDescent="0.2">
      <c r="A5">
        <v>9</v>
      </c>
      <c r="B5" s="31" t="s">
        <v>25</v>
      </c>
      <c r="C5" s="3"/>
      <c r="D5" s="3"/>
      <c r="E5" s="3"/>
      <c r="F5" s="2"/>
      <c r="G5" s="2"/>
      <c r="H5" s="2"/>
      <c r="I5" s="2"/>
      <c r="J5" s="2"/>
      <c r="K5" s="2"/>
      <c r="L5" s="2"/>
    </row>
    <row r="6" spans="1:14" x14ac:dyDescent="0.2">
      <c r="B6" s="1"/>
      <c r="C6" s="1"/>
      <c r="D6" s="44" t="s">
        <v>26</v>
      </c>
      <c r="E6" s="22"/>
      <c r="F6" s="20"/>
      <c r="G6" s="20"/>
      <c r="H6" s="20"/>
      <c r="I6" s="20"/>
      <c r="J6" s="20"/>
      <c r="K6" s="20"/>
      <c r="L6" s="20"/>
    </row>
    <row r="7" spans="1:14" x14ac:dyDescent="0.2">
      <c r="B7" s="1"/>
      <c r="C7" s="1"/>
      <c r="D7" s="35" t="s">
        <v>24</v>
      </c>
      <c r="E7" s="23"/>
      <c r="F7" s="20"/>
      <c r="G7" s="20"/>
      <c r="H7" s="20"/>
      <c r="I7" s="20"/>
      <c r="J7" s="20"/>
      <c r="K7" s="20"/>
      <c r="L7" s="20"/>
    </row>
    <row r="8" spans="1:14" x14ac:dyDescent="0.2">
      <c r="B8" s="1"/>
      <c r="C8" s="1"/>
      <c r="D8" s="36" t="s">
        <v>2</v>
      </c>
      <c r="E8" s="23"/>
      <c r="F8" s="24"/>
      <c r="G8" s="24"/>
      <c r="H8" s="24"/>
      <c r="I8" s="24"/>
      <c r="J8" s="24"/>
      <c r="K8" s="24"/>
      <c r="L8" s="24"/>
    </row>
    <row r="9" spans="1:14" x14ac:dyDescent="0.2">
      <c r="B9" s="1"/>
      <c r="C9" s="1"/>
      <c r="D9" s="29" t="s">
        <v>3</v>
      </c>
      <c r="E9" s="20"/>
      <c r="F9" s="20"/>
      <c r="G9" s="20"/>
      <c r="H9" s="20"/>
      <c r="I9" s="20"/>
      <c r="J9" s="20"/>
      <c r="K9" s="20"/>
      <c r="L9" s="20"/>
    </row>
    <row r="10" spans="1:14" x14ac:dyDescent="0.2">
      <c r="B10" s="1" t="s">
        <v>4</v>
      </c>
      <c r="C10" s="1"/>
      <c r="D10" s="32"/>
      <c r="E10" s="22"/>
      <c r="F10" s="20"/>
      <c r="G10" s="20"/>
      <c r="H10" s="20"/>
      <c r="I10" s="20"/>
      <c r="J10" s="20"/>
      <c r="K10" s="20"/>
      <c r="L10" s="20"/>
    </row>
    <row r="11" spans="1:14" x14ac:dyDescent="0.2">
      <c r="B11" s="1"/>
      <c r="C11" s="1"/>
      <c r="D11" s="32"/>
      <c r="E11" s="22"/>
      <c r="F11" s="25"/>
      <c r="G11" s="20"/>
      <c r="H11" s="20"/>
      <c r="I11" s="20"/>
      <c r="J11" s="20"/>
      <c r="K11" s="20"/>
      <c r="L11" s="20"/>
    </row>
    <row r="12" spans="1:14" x14ac:dyDescent="0.2">
      <c r="B12" s="1" t="s">
        <v>5</v>
      </c>
      <c r="C12" s="1"/>
      <c r="D12" s="27">
        <f>+'[1]Summary Services'!$D$9+'[1]Summary Services'!$D$11+'[1]Summary Services'!$D$12</f>
        <v>46463852</v>
      </c>
      <c r="E12" s="38"/>
      <c r="F12" s="27"/>
      <c r="G12" s="27"/>
      <c r="H12" s="38"/>
      <c r="I12" s="39"/>
      <c r="J12" s="27"/>
      <c r="K12" s="27"/>
      <c r="L12" s="20"/>
      <c r="N12" s="4"/>
    </row>
    <row r="13" spans="1:14" ht="12.75" customHeight="1" x14ac:dyDescent="0.2">
      <c r="B13" s="1"/>
      <c r="C13" s="1"/>
      <c r="D13" s="27"/>
      <c r="E13" s="40"/>
      <c r="F13" s="27"/>
      <c r="G13" s="27"/>
      <c r="H13" s="38"/>
      <c r="I13" s="38"/>
      <c r="J13" s="27"/>
      <c r="K13" s="27"/>
      <c r="L13" s="20"/>
      <c r="N13" s="4"/>
    </row>
    <row r="14" spans="1:14" x14ac:dyDescent="0.2">
      <c r="B14" s="1" t="s">
        <v>6</v>
      </c>
      <c r="C14" s="1"/>
      <c r="D14" s="27">
        <f>+'[1]Summary Services'!$D$27+'[1]Summary Services'!$D$28</f>
        <v>266464</v>
      </c>
      <c r="E14" s="38"/>
      <c r="F14" s="27"/>
      <c r="G14" s="27"/>
      <c r="H14" s="38"/>
      <c r="I14" s="38"/>
      <c r="J14" s="27"/>
      <c r="K14" s="27"/>
      <c r="L14" s="20"/>
      <c r="N14" s="4"/>
    </row>
    <row r="15" spans="1:14" x14ac:dyDescent="0.2">
      <c r="B15" s="1"/>
      <c r="C15" s="1"/>
      <c r="D15" s="27"/>
      <c r="E15" s="38"/>
      <c r="F15" s="27"/>
      <c r="G15" s="27"/>
      <c r="H15" s="38"/>
      <c r="I15" s="38"/>
      <c r="J15" s="27"/>
      <c r="K15" s="27"/>
      <c r="L15" s="20"/>
      <c r="N15" s="4"/>
    </row>
    <row r="16" spans="1:14" x14ac:dyDescent="0.2">
      <c r="B16" s="1" t="s">
        <v>7</v>
      </c>
      <c r="C16" s="1"/>
      <c r="D16" s="27">
        <f>+'[1]Summary Services'!$D$26+'[1]Summary Services'!$D$29+'[1]Summary Services'!$D$31</f>
        <v>712250</v>
      </c>
      <c r="E16" s="38"/>
      <c r="F16" s="27"/>
      <c r="G16" s="27"/>
      <c r="H16" s="38"/>
      <c r="I16" s="38"/>
      <c r="J16" s="27"/>
      <c r="K16" s="27"/>
      <c r="L16" s="20"/>
    </row>
    <row r="17" spans="2:12" x14ac:dyDescent="0.2">
      <c r="B17" s="1"/>
      <c r="C17" s="1"/>
      <c r="D17" s="26" t="s">
        <v>8</v>
      </c>
      <c r="E17" s="41"/>
      <c r="F17" s="26"/>
      <c r="G17" s="26"/>
      <c r="H17" s="41"/>
      <c r="I17" s="38"/>
      <c r="J17" s="26"/>
      <c r="K17" s="26"/>
      <c r="L17" s="21"/>
    </row>
    <row r="18" spans="2:12" x14ac:dyDescent="0.2">
      <c r="B18" s="1" t="s">
        <v>9</v>
      </c>
      <c r="C18" s="1"/>
      <c r="D18" s="27">
        <f>SUM(D12:D16)</f>
        <v>47442566</v>
      </c>
      <c r="E18" s="38"/>
      <c r="F18" s="27"/>
      <c r="G18" s="27"/>
      <c r="H18" s="38"/>
      <c r="I18" s="38"/>
      <c r="J18" s="27"/>
      <c r="K18" s="27"/>
      <c r="L18" s="20"/>
    </row>
    <row r="19" spans="2:12" x14ac:dyDescent="0.2">
      <c r="B19" s="1"/>
      <c r="C19" s="1"/>
      <c r="D19" s="26" t="s">
        <v>8</v>
      </c>
      <c r="E19" s="41"/>
      <c r="F19" s="26"/>
      <c r="G19" s="26"/>
      <c r="H19" s="41"/>
      <c r="I19" s="38"/>
      <c r="J19" s="26"/>
      <c r="K19" s="26"/>
      <c r="L19" s="21"/>
    </row>
    <row r="20" spans="2:12" x14ac:dyDescent="0.2">
      <c r="B20" s="1" t="s">
        <v>10</v>
      </c>
      <c r="C20" s="1"/>
      <c r="D20" s="27"/>
      <c r="E20" s="40"/>
      <c r="F20" s="27"/>
      <c r="G20" s="27"/>
      <c r="H20" s="38"/>
      <c r="I20" s="38"/>
      <c r="J20" s="27"/>
      <c r="K20" s="27"/>
      <c r="L20" s="20"/>
    </row>
    <row r="21" spans="2:12" x14ac:dyDescent="0.2">
      <c r="B21" s="1"/>
      <c r="C21" s="1"/>
      <c r="D21" s="27"/>
      <c r="E21" s="40"/>
      <c r="F21" s="33"/>
      <c r="G21" s="27"/>
      <c r="H21" s="38"/>
      <c r="I21" s="38"/>
      <c r="J21" s="33"/>
      <c r="K21" s="27"/>
      <c r="L21" s="20"/>
    </row>
    <row r="22" spans="2:12" x14ac:dyDescent="0.2">
      <c r="B22" s="1" t="s">
        <v>11</v>
      </c>
      <c r="C22" s="1"/>
      <c r="D22" s="27">
        <f>+'[1]Admin Personnel'!$F$176</f>
        <v>5044578.0600000005</v>
      </c>
      <c r="E22" s="38"/>
      <c r="F22" s="27"/>
      <c r="G22" s="27"/>
      <c r="H22" s="38"/>
      <c r="I22" s="6"/>
      <c r="J22" s="27"/>
      <c r="K22" s="27"/>
      <c r="L22" s="20"/>
    </row>
    <row r="23" spans="2:12" x14ac:dyDescent="0.2">
      <c r="B23" s="1"/>
      <c r="C23" s="1"/>
      <c r="D23" s="27"/>
      <c r="E23" s="38"/>
      <c r="F23" s="34"/>
      <c r="G23" s="27"/>
      <c r="H23" s="38"/>
      <c r="I23" s="38"/>
      <c r="J23" s="34"/>
      <c r="K23" s="27"/>
      <c r="L23" s="20"/>
    </row>
    <row r="24" spans="2:12" x14ac:dyDescent="0.2">
      <c r="B24" s="1" t="s">
        <v>12</v>
      </c>
      <c r="C24" s="1"/>
      <c r="D24" s="27">
        <f>+'[1]Admin Personnel'!$R$178</f>
        <v>1558685.9672747999</v>
      </c>
      <c r="E24" s="38"/>
      <c r="F24" s="27"/>
      <c r="G24" s="27"/>
      <c r="H24" s="38"/>
      <c r="I24" s="39"/>
      <c r="J24" s="27"/>
      <c r="K24" s="27"/>
      <c r="L24" s="20"/>
    </row>
    <row r="25" spans="2:12" x14ac:dyDescent="0.2">
      <c r="B25" s="1"/>
      <c r="C25" s="1"/>
      <c r="D25" s="27"/>
      <c r="E25" s="38"/>
      <c r="F25" s="27"/>
      <c r="G25" s="27"/>
      <c r="H25" s="38"/>
      <c r="I25" s="38"/>
      <c r="J25" s="27"/>
      <c r="K25" s="27"/>
      <c r="L25" s="20"/>
    </row>
    <row r="26" spans="2:12" x14ac:dyDescent="0.2">
      <c r="B26" s="1" t="s">
        <v>13</v>
      </c>
      <c r="C26" s="1"/>
      <c r="D26" s="27">
        <f>+'[1]Summary Services'!$D$38+'[1]Summary Services'!$D$39+'[1]Summary Services'!$D$40+'[1]Summary Services'!$D$41+'[1]Summary Services'!$D$42+[1]Admin!$C$27+[1]Admin!$C$29+[1]Admin!$C$30+[1]Admin!$C$31+301827</f>
        <v>38710048.365999997</v>
      </c>
      <c r="E26" s="38"/>
      <c r="F26" s="27"/>
      <c r="G26" s="27"/>
      <c r="H26" s="38"/>
      <c r="I26" s="39"/>
      <c r="J26" s="27"/>
      <c r="K26" s="27"/>
      <c r="L26" s="20"/>
    </row>
    <row r="27" spans="2:12" x14ac:dyDescent="0.2">
      <c r="B27" s="1"/>
      <c r="C27" s="1"/>
      <c r="D27" s="20"/>
      <c r="E27" s="2"/>
      <c r="F27" s="2"/>
      <c r="G27" s="2"/>
      <c r="H27" s="2"/>
      <c r="J27" s="2"/>
      <c r="K27" s="2"/>
      <c r="L27" s="2"/>
    </row>
    <row r="28" spans="2:12" x14ac:dyDescent="0.2">
      <c r="B28" s="1" t="s">
        <v>14</v>
      </c>
      <c r="C28" s="1"/>
      <c r="D28" s="27">
        <f>+[1]Admin!$K$44+'[1]Summary Services'!$D$43</f>
        <v>463000</v>
      </c>
      <c r="E28" s="38"/>
      <c r="F28" s="27"/>
      <c r="G28" s="27"/>
      <c r="H28" s="38"/>
      <c r="I28" s="39"/>
      <c r="J28" s="27"/>
      <c r="K28" s="27"/>
      <c r="L28" s="20"/>
    </row>
    <row r="29" spans="2:12" x14ac:dyDescent="0.2">
      <c r="B29" s="1"/>
      <c r="C29" s="1"/>
      <c r="D29" s="27"/>
      <c r="E29" s="38"/>
      <c r="F29" s="27"/>
      <c r="G29" s="27"/>
      <c r="H29" s="38"/>
      <c r="I29" s="38"/>
      <c r="J29" s="27"/>
      <c r="K29" s="27"/>
      <c r="L29" s="20"/>
    </row>
    <row r="30" spans="2:12" x14ac:dyDescent="0.2">
      <c r="B30" s="1" t="s">
        <v>15</v>
      </c>
      <c r="C30" s="1"/>
      <c r="D30" s="27">
        <f>+[1]Admin!$C$22-[1]Admin!$C$20+[1]Admin!$C$24</f>
        <v>504910.28</v>
      </c>
      <c r="E30" s="38"/>
      <c r="F30" s="27"/>
      <c r="G30" s="27"/>
      <c r="H30" s="38"/>
      <c r="J30" s="27"/>
      <c r="K30" s="27"/>
      <c r="L30" s="20"/>
    </row>
    <row r="31" spans="2:12" x14ac:dyDescent="0.2">
      <c r="B31" s="1"/>
      <c r="C31" s="1"/>
      <c r="D31" s="27"/>
      <c r="E31" s="38"/>
      <c r="F31" s="27"/>
      <c r="G31" s="27"/>
      <c r="H31" s="38"/>
      <c r="I31" s="42"/>
      <c r="J31" s="27"/>
      <c r="K31" s="27"/>
      <c r="L31" s="20"/>
    </row>
    <row r="32" spans="2:12" x14ac:dyDescent="0.2">
      <c r="B32" s="1" t="s">
        <v>16</v>
      </c>
      <c r="C32" s="1"/>
      <c r="D32" s="27">
        <f>+[1]Admin!$C$20</f>
        <v>115484</v>
      </c>
      <c r="E32" s="38"/>
      <c r="F32" s="27"/>
      <c r="G32" s="27"/>
      <c r="H32" s="38"/>
      <c r="J32" s="27"/>
      <c r="K32" s="27"/>
      <c r="L32" s="20"/>
    </row>
    <row r="33" spans="2:12" x14ac:dyDescent="0.2">
      <c r="B33" s="1"/>
      <c r="C33" s="1"/>
      <c r="D33" s="27"/>
      <c r="E33" s="38"/>
      <c r="F33" s="27"/>
      <c r="G33" s="27"/>
      <c r="H33" s="38"/>
      <c r="I33" s="42"/>
      <c r="J33" s="27"/>
      <c r="K33" s="27"/>
      <c r="L33" s="20"/>
    </row>
    <row r="34" spans="2:12" x14ac:dyDescent="0.2">
      <c r="B34" s="1" t="s">
        <v>17</v>
      </c>
      <c r="C34" s="1"/>
      <c r="D34" s="27">
        <v>6000</v>
      </c>
      <c r="E34" s="38"/>
      <c r="F34" s="27"/>
      <c r="G34" s="27"/>
      <c r="H34" s="38"/>
      <c r="I34" s="42"/>
      <c r="J34" s="27"/>
      <c r="K34" s="27"/>
      <c r="L34" s="20"/>
    </row>
    <row r="35" spans="2:12" x14ac:dyDescent="0.2">
      <c r="B35" s="1"/>
      <c r="C35" s="1"/>
      <c r="D35" s="27"/>
      <c r="E35" s="38"/>
      <c r="F35" s="27"/>
      <c r="G35" s="27"/>
      <c r="H35" s="38"/>
      <c r="I35" s="42"/>
      <c r="J35" s="27"/>
      <c r="K35" s="27"/>
      <c r="L35" s="20"/>
    </row>
    <row r="36" spans="2:12" x14ac:dyDescent="0.2">
      <c r="B36" s="1" t="s">
        <v>18</v>
      </c>
      <c r="C36" s="1"/>
      <c r="D36" s="27">
        <f>+[1]Admin!$C$33</f>
        <v>210000</v>
      </c>
      <c r="E36" s="38"/>
      <c r="F36" s="27"/>
      <c r="G36" s="27"/>
      <c r="H36" s="38"/>
      <c r="I36" s="39"/>
      <c r="J36" s="27"/>
      <c r="K36" s="27"/>
      <c r="L36" s="20"/>
    </row>
    <row r="37" spans="2:12" x14ac:dyDescent="0.2">
      <c r="B37" s="1"/>
      <c r="C37" s="1"/>
      <c r="D37" s="27"/>
      <c r="E37" s="38"/>
      <c r="F37" s="27"/>
      <c r="G37" s="27"/>
      <c r="H37" s="38"/>
      <c r="I37" s="42"/>
      <c r="J37" s="27"/>
      <c r="K37" s="27"/>
      <c r="L37" s="20"/>
    </row>
    <row r="38" spans="2:12" x14ac:dyDescent="0.2">
      <c r="B38" s="1" t="s">
        <v>19</v>
      </c>
      <c r="C38" s="1"/>
      <c r="D38" s="27">
        <f>+[1]Admin!$K$32+[1]Admin!$K$38+[1]Admin!$K$42+[1]Admin!$K$46+[1]Admin!$K$47+[1]Admin!$K$48+[1]Admin!$K$51-D34</f>
        <v>828300</v>
      </c>
      <c r="E38" s="38"/>
      <c r="F38" s="27"/>
      <c r="G38" s="27"/>
      <c r="H38" s="38"/>
      <c r="I38" s="6"/>
      <c r="J38" s="27"/>
      <c r="K38" s="27"/>
      <c r="L38" s="20"/>
    </row>
    <row r="39" spans="2:12" x14ac:dyDescent="0.2">
      <c r="B39" s="1"/>
      <c r="C39" s="1"/>
      <c r="D39" s="30" t="s">
        <v>8</v>
      </c>
      <c r="E39" s="5"/>
      <c r="F39" s="21"/>
      <c r="G39" s="21"/>
      <c r="H39" s="21"/>
      <c r="I39" s="20"/>
      <c r="J39" s="21"/>
      <c r="K39" s="21"/>
      <c r="L39" s="5"/>
    </row>
    <row r="40" spans="2:12" x14ac:dyDescent="0.2">
      <c r="B40" s="1" t="s">
        <v>20</v>
      </c>
      <c r="C40" s="1"/>
      <c r="D40" s="29">
        <f>SUM(D22:D38)</f>
        <v>47441006.6732748</v>
      </c>
      <c r="E40" s="2"/>
      <c r="F40" s="2"/>
      <c r="G40" s="2"/>
      <c r="H40" s="2"/>
      <c r="I40" s="39"/>
      <c r="J40" s="2"/>
      <c r="K40" s="2"/>
      <c r="L40" s="2"/>
    </row>
    <row r="41" spans="2:12" x14ac:dyDescent="0.2">
      <c r="B41" s="1"/>
      <c r="C41" s="1"/>
      <c r="D41" s="30" t="s">
        <v>8</v>
      </c>
      <c r="E41" s="5"/>
      <c r="F41" s="5"/>
      <c r="G41" s="5"/>
      <c r="H41" s="5"/>
      <c r="I41" s="2"/>
      <c r="J41" s="5"/>
      <c r="K41" s="5"/>
      <c r="L41" s="5"/>
    </row>
    <row r="42" spans="2:12" x14ac:dyDescent="0.2">
      <c r="B42" s="12" t="s">
        <v>23</v>
      </c>
      <c r="C42" s="1"/>
      <c r="D42" s="29">
        <f>+D18-D40</f>
        <v>1559.3267251998186</v>
      </c>
      <c r="E42" s="2"/>
      <c r="F42" s="2"/>
      <c r="G42" s="2"/>
      <c r="H42" s="2"/>
      <c r="I42" s="2"/>
      <c r="J42" s="2"/>
      <c r="K42" s="2"/>
      <c r="L42" s="2"/>
    </row>
    <row r="43" spans="2:12" x14ac:dyDescent="0.2">
      <c r="B43" s="1"/>
      <c r="C43" s="1"/>
      <c r="D43" s="30" t="s">
        <v>8</v>
      </c>
      <c r="E43" s="5"/>
      <c r="F43" s="5"/>
      <c r="G43" s="5"/>
      <c r="H43" s="5"/>
      <c r="I43" s="2"/>
      <c r="J43" s="5"/>
      <c r="K43" s="5"/>
      <c r="L43" s="5"/>
    </row>
    <row r="44" spans="2:12" x14ac:dyDescent="0.2">
      <c r="B44" s="1"/>
      <c r="C44" s="1"/>
      <c r="D44" s="29"/>
      <c r="E44" s="2"/>
      <c r="F44" s="2"/>
      <c r="G44" s="2"/>
      <c r="H44" s="2"/>
      <c r="I44" s="2"/>
      <c r="J44" s="2"/>
      <c r="K44" s="2"/>
      <c r="L44" s="2"/>
    </row>
    <row r="45" spans="2:12" x14ac:dyDescent="0.2">
      <c r="B45" s="1" t="s">
        <v>21</v>
      </c>
      <c r="C45" s="1"/>
      <c r="D45" s="29">
        <v>0</v>
      </c>
      <c r="E45" s="2"/>
      <c r="F45" s="2"/>
      <c r="G45" s="2"/>
      <c r="H45" s="2"/>
      <c r="I45" s="2"/>
      <c r="J45" s="2"/>
      <c r="K45" s="2"/>
      <c r="L45" s="2"/>
    </row>
    <row r="46" spans="2:12" x14ac:dyDescent="0.2">
      <c r="B46" s="1"/>
      <c r="C46" s="1"/>
      <c r="D46" s="29"/>
      <c r="E46" s="2"/>
      <c r="F46" s="2"/>
      <c r="G46" s="2"/>
      <c r="H46" s="2"/>
      <c r="I46" s="2"/>
      <c r="J46" s="2"/>
      <c r="K46" s="2"/>
      <c r="L46" s="2"/>
    </row>
    <row r="47" spans="2:12" x14ac:dyDescent="0.2">
      <c r="B47" s="1" t="s">
        <v>22</v>
      </c>
      <c r="C47" s="1"/>
      <c r="D47" s="29">
        <f>+D42+D45</f>
        <v>1559.3267251998186</v>
      </c>
      <c r="E47" s="2"/>
      <c r="F47" s="2"/>
      <c r="G47" s="2"/>
      <c r="H47" s="2"/>
      <c r="I47" s="2"/>
      <c r="J47" s="2"/>
      <c r="K47" s="2"/>
      <c r="L47" s="2"/>
    </row>
    <row r="48" spans="2:12" x14ac:dyDescent="0.2">
      <c r="B48" s="1"/>
      <c r="C48" s="1"/>
      <c r="D48" s="30" t="s">
        <v>8</v>
      </c>
      <c r="E48" s="5"/>
      <c r="F48" s="5"/>
      <c r="G48" s="5"/>
      <c r="H48" s="5"/>
      <c r="I48" s="2"/>
      <c r="J48" s="5"/>
      <c r="K48" s="5"/>
      <c r="L48" s="5"/>
    </row>
    <row r="49" spans="2:4" x14ac:dyDescent="0.2">
      <c r="D49" s="18"/>
    </row>
    <row r="50" spans="2:4" x14ac:dyDescent="0.2">
      <c r="D50" s="18"/>
    </row>
    <row r="51" spans="2:4" x14ac:dyDescent="0.2">
      <c r="D51" s="18"/>
    </row>
    <row r="52" spans="2:4" x14ac:dyDescent="0.2">
      <c r="B52" s="28"/>
      <c r="D52" s="18"/>
    </row>
    <row r="53" spans="2:4" x14ac:dyDescent="0.2">
      <c r="B53" s="28"/>
      <c r="D53" s="18"/>
    </row>
    <row r="54" spans="2:4" x14ac:dyDescent="0.2">
      <c r="B54" s="28"/>
    </row>
    <row r="55" spans="2:4" x14ac:dyDescent="0.2">
      <c r="B55" s="16"/>
    </row>
    <row r="56" spans="2:4" x14ac:dyDescent="0.2">
      <c r="B56" s="8"/>
    </row>
    <row r="59" spans="2:4" ht="15" x14ac:dyDescent="0.35">
      <c r="B59" s="12"/>
      <c r="D59" s="9"/>
    </row>
    <row r="61" spans="2:4" ht="15" x14ac:dyDescent="0.35">
      <c r="B61" s="12"/>
      <c r="D61" s="37"/>
    </row>
    <row r="63" spans="2:4" ht="15" x14ac:dyDescent="0.35">
      <c r="D63" s="9"/>
    </row>
    <row r="65" spans="1:12" x14ac:dyDescent="0.2">
      <c r="D65" s="15"/>
      <c r="F65"/>
      <c r="G65"/>
      <c r="H65"/>
      <c r="I65"/>
      <c r="J65"/>
      <c r="K65"/>
      <c r="L65"/>
    </row>
    <row r="66" spans="1:12" x14ac:dyDescent="0.2">
      <c r="D66" s="10"/>
      <c r="F66"/>
      <c r="G66"/>
      <c r="H66"/>
      <c r="I66"/>
      <c r="J66"/>
      <c r="K66"/>
      <c r="L66"/>
    </row>
    <row r="67" spans="1:12" ht="15" x14ac:dyDescent="0.35">
      <c r="D67" s="9"/>
      <c r="F67"/>
      <c r="G67"/>
      <c r="H67"/>
      <c r="I67"/>
      <c r="J67"/>
      <c r="K67"/>
      <c r="L67"/>
    </row>
    <row r="68" spans="1:12" x14ac:dyDescent="0.2">
      <c r="A68" s="19"/>
      <c r="F68"/>
      <c r="G68"/>
      <c r="H68"/>
      <c r="I68"/>
      <c r="J68"/>
      <c r="K68"/>
      <c r="L68"/>
    </row>
    <row r="69" spans="1:12" ht="15" x14ac:dyDescent="0.35">
      <c r="A69" s="13"/>
      <c r="D69" s="17"/>
      <c r="F69"/>
      <c r="G69"/>
      <c r="H69"/>
      <c r="I69"/>
      <c r="J69"/>
      <c r="K69"/>
      <c r="L69"/>
    </row>
    <row r="70" spans="1:12" x14ac:dyDescent="0.2">
      <c r="F70"/>
      <c r="G70"/>
      <c r="H70"/>
      <c r="I70"/>
      <c r="J70"/>
      <c r="K70"/>
      <c r="L70"/>
    </row>
    <row r="71" spans="1:12" ht="15" x14ac:dyDescent="0.35">
      <c r="D71" s="9"/>
      <c r="F71"/>
      <c r="G71"/>
      <c r="H71"/>
      <c r="I71"/>
      <c r="J71"/>
      <c r="K71"/>
      <c r="L71"/>
    </row>
    <row r="72" spans="1:12" x14ac:dyDescent="0.2">
      <c r="D72" s="4"/>
      <c r="K72"/>
      <c r="L72"/>
    </row>
    <row r="73" spans="1:12" x14ac:dyDescent="0.2">
      <c r="D73" s="4"/>
      <c r="K73"/>
      <c r="L73"/>
    </row>
    <row r="74" spans="1:12" ht="13.5" customHeight="1" x14ac:dyDescent="0.35">
      <c r="D74" s="11"/>
      <c r="F74" s="43"/>
      <c r="G74" s="43"/>
      <c r="H74" s="43"/>
      <c r="I74" s="43"/>
      <c r="J74" s="43"/>
      <c r="K74"/>
      <c r="L74"/>
    </row>
    <row r="75" spans="1:12" ht="15" x14ac:dyDescent="0.35">
      <c r="C75" s="10"/>
      <c r="D75" s="9"/>
      <c r="E75" s="10"/>
      <c r="F75" s="14"/>
      <c r="G75" s="14"/>
      <c r="H75" s="14"/>
      <c r="I75" s="14"/>
      <c r="J75" s="14"/>
    </row>
    <row r="76" spans="1:12" x14ac:dyDescent="0.2">
      <c r="C76" s="10"/>
      <c r="E76" s="10"/>
    </row>
    <row r="77" spans="1:12" x14ac:dyDescent="0.2">
      <c r="C77" s="10"/>
      <c r="E77" s="10"/>
    </row>
  </sheetData>
  <mergeCells count="1">
    <mergeCell ref="F74:J74"/>
  </mergeCells>
  <phoneticPr fontId="2" type="noConversion"/>
  <pageMargins left="0" right="0" top="0.5" bottom="0" header="0" footer="0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1BDE900A3FC488D6E3AA6140D9CEA" ma:contentTypeVersion="9" ma:contentTypeDescription="Create a new document." ma:contentTypeScope="" ma:versionID="d9cca53e0db1927e52171c29c3197761">
  <xsd:schema xmlns:xsd="http://www.w3.org/2001/XMLSchema" xmlns:xs="http://www.w3.org/2001/XMLSchema" xmlns:p="http://schemas.microsoft.com/office/2006/metadata/properties" xmlns:ns3="f84173c6-a3d6-438c-bca4-545f737b35ce" targetNamespace="http://schemas.microsoft.com/office/2006/metadata/properties" ma:root="true" ma:fieldsID="66a11b98c176d453a57ffcdefa5fc716" ns3:_="">
    <xsd:import namespace="f84173c6-a3d6-438c-bca4-545f737b35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173c6-a3d6-438c-bca4-545f737b35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30E36-1759-40B6-A3ED-E7AE4117A9B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f84173c6-a3d6-438c-bca4-545f737b35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74D2BB-1CBB-4E02-99F3-AF68CBB5C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4173c6-a3d6-438c-bca4-545f737b35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42BA19-8BA3-4BEA-8E07-6CDC2998F1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Financial Statement</vt:lpstr>
      <vt:lpstr>'Financial Statement'!Print_Area</vt:lpstr>
      <vt:lpstr>'Financial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Halferty</dc:creator>
  <cp:lastModifiedBy>Jay Halferty</cp:lastModifiedBy>
  <cp:lastPrinted>2019-05-22T14:26:22Z</cp:lastPrinted>
  <dcterms:created xsi:type="dcterms:W3CDTF">2010-08-12T18:33:10Z</dcterms:created>
  <dcterms:modified xsi:type="dcterms:W3CDTF">2020-06-30T17:59:31Z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0x010100E441BDE900A3FC488D6E3AA6140D9CEA</vt:lpwstr>
  </property>
</Properties>
</file>